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<sst xmlns="http://schemas.openxmlformats.org/spreadsheetml/2006/main" count="286" uniqueCount="139">
  <si>
    <t>Rekapitulace ceny</t>
  </si>
  <si>
    <t>Stavba: II/384 - Brno, ul. Kníničská - úsek A - směr z města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</si>
  <si>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</si>
  <si>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</si>
  <si>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</si>
  <si>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</si>
  <si>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</si>
  <si>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</si>
  <si>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</si>
  <si>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</si>
  <si>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</si>
  <si>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</si>
  <si>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</si>
  <si>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</si>
  <si>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II/384</t>
  </si>
  <si>
    <t>Brno, ul. Kníničská - úsek A - směr z města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</si>
  <si>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</si>
  <si>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</si>
  <si>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</si>
  <si>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</si>
  <si>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</si>
  <si>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</si>
  <si>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</si>
  <si>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</si>
  <si>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</si>
  <si>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</si>
  <si>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</si>
  <si>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</si>
  <si>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</si>
  <si>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</si>
  <si>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</si>
  <si>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</si>
  <si>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</si>
  <si>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</si>
  <si>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</si>
  <si>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</si>
  <si>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</si>
  <si>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</si>
  <si>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</si>
  <si>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</si>
  <si>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</si>
  <si>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</si>
  <si>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</si>
  <si>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</si>
  <si>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</si>
  <si>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</si>
  <si>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</si>
  <si>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</si>
  <si>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</si>
  <si>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</si>
  <si>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Včetně povolení zvláštního užívání komunikací. 
Vše v režii zhotovitele.</t>
  </si>
  <si>
    <t>VV</t>
  </si>
  <si>
    <t>1=1,000 [A]</t>
  </si>
  <si>
    <t>TS</t>
  </si>
  <si>
    <t>zahrnuje veškeré náklady spojené s objednatelem požadovanými zařízeními</t>
  </si>
  <si>
    <t>Zemní práce</t>
  </si>
  <si>
    <t>113746</t>
  </si>
  <si>
    <t>FRÉZOVÁNÍ ZPEVNĚNÝCH PLOCH ASFALTOVÝCH TL. DO 100MM</t>
  </si>
  <si>
    <t>M2</t>
  </si>
  <si>
    <t>odvoz a likvidace v režii zhotovitele</t>
  </si>
  <si>
    <t>2312=2 312,000 [A]</t>
  </si>
  <si>
    <t>Položka zahrnuje veškerou manipulaci s vybouranou sutí a s vybouranými hmotami vč. uložení na skládku. Nezahrnuje poplatek za skládku.</t>
  </si>
  <si>
    <t>15</t>
  </si>
  <si>
    <t>11352</t>
  </si>
  <si>
    <t>ODSTRANĚNÍ CHODNÍKOVÝCH A SILNIČNÍCH OBRUBNÍKŮ BETONOVÝCH</t>
  </si>
  <si>
    <t>M</t>
  </si>
  <si>
    <t>500=500,000 [A]</t>
  </si>
  <si>
    <t>58920</t>
  </si>
  <si>
    <t>VÝPLŇ SPAR MODIFIKOVANÝM ASFALTEM</t>
  </si>
  <si>
    <t>1162=1 162,000 [A]</t>
  </si>
  <si>
    <t>položka zahrnuje:  
- dodávku předepsaného materiálu  
- vyčištění a výplň spar tímto materiálem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</si>
  <si>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</si>
  <si>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</si>
  <si>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</si>
  <si>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</si>
  <si>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</si>
  <si>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</si>
  <si>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</si>
  <si>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572213</t>
  </si>
  <si>
    <t>SPOJOVACÍ POSTŘIK Z EMULZE DO 0,5KG/M2</t>
  </si>
  <si>
    <t>4624=4 624,000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</si>
  <si>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</si>
  <si>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</si>
  <si>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587202</t>
  </si>
  <si>
    <t>PŘEDLÁŽDĚNÍ KRYTU Z DROBNÝCH KOSTEK</t>
  </si>
  <si>
    <t>dvoujřádek uložen v botonovém lože podél obrubníku, odstranění na meziskládku, očištění a vrácení zpět do betonového lože</t>
  </si>
  <si>
    <t>856*0,3=256,800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</si>
  <si>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</si>
  <si>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8</t>
  </si>
  <si>
    <t>Potrubí</t>
  </si>
  <si>
    <t>7</t>
  </si>
  <si>
    <t>89923</t>
  </si>
  <si>
    <t>VÝŠKOVÁ ÚPRAVA KRYCÍCH HRNCŮ</t>
  </si>
  <si>
    <t>KUS</t>
  </si>
  <si>
    <t>výšková úprava krycích hrnců 4ks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</si>
  <si>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</si>
  <si>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</si>
  <si>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11</t>
  </si>
  <si>
    <t>89922</t>
  </si>
  <si>
    <t>VÝŠKOVÁ ÚPRAVA MŘÍŽÍ</t>
  </si>
  <si>
    <t>19=19,000 [A]</t>
  </si>
  <si>
    <t>18</t>
  </si>
  <si>
    <t>89712</t>
  </si>
  <si>
    <t>R</t>
  </si>
  <si>
    <t>VPUSŤ KANALIZAČNÍ ULIČNÍ KOMPLETNÍ Z BETONOVÝCH DÍLCŮ</t>
  </si>
  <si>
    <t>stavební úprava šachet, včetně rovné mříže</t>
  </si>
  <si>
    <t>9=9,000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</si>
  <si>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</si>
  <si>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19</t>
  </si>
  <si>
    <t>89433</t>
  </si>
  <si>
    <t>ŠACHTY KANALIZAČNÍ Z PROST BETONU</t>
  </si>
  <si>
    <t>výšková úprava revizních kanalizačních šachet</t>
  </si>
  <si>
    <t>7=7,000 [A]</t>
  </si>
  <si>
    <t>položka zahrnuje: 
- poklopy s rámem, mříže s rámem, stupadla, žebříky, stropy z bet. dílců a pod.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předepsané podkladní konstrukce</t>
  </si>
  <si>
    <t>Ostatní konstrukce a práce</t>
  </si>
  <si>
    <t>919111</t>
  </si>
  <si>
    <t>ŘEZÁNÍ ASFALTOVÉHO KRYTU VOZOVEK TL DO 50MM</t>
  </si>
  <si>
    <t>862=862,000 [A]</t>
  </si>
  <si>
    <t>položka zahrnuje řezání vozovkové vrstvy v předepsané tloušťce, včetně spotřeby vody</t>
  </si>
  <si>
    <t>91551</t>
  </si>
  <si>
    <t>VODOROVNÉ DOPRAVNÍ ZNAČENÍ - PŘEDEM PŘIPRAVENÉ SYMBOLY</t>
  </si>
  <si>
    <t>barevný symbol DZ A11 - výška 5m</t>
  </si>
  <si>
    <t>3=3,000 [A]</t>
  </si>
  <si>
    <t>položka zahrnuje:  
- dodání a pokládku předepsaného symbolu  
- zahrnuje předznačení a reflexní úpravu</t>
  </si>
  <si>
    <t>12</t>
  </si>
  <si>
    <t>915111</t>
  </si>
  <si>
    <t>VODOROVNÉ DOPRAVNÍ ZNAČENÍ BARVOU HLADKÉ - DODÁVKA A POKLÁDKA</t>
  </si>
  <si>
    <t>V1a 30m 
V2a 776m 
V2b 50m 
V5 1,5m2</t>
  </si>
  <si>
    <t>30*0,125+776*0,125+50*0,125+1,5=108,500 [A]</t>
  </si>
  <si>
    <t>položka zahrnuje: 
- dodání a pokládku nátěrového materiálu (měří se pouze natíraná plocha) 
- předznačení a reflexní úpravu</t>
  </si>
  <si>
    <t>16</t>
  </si>
  <si>
    <t>917224</t>
  </si>
  <si>
    <t>SILNIČNÍ A CHODNÍKOVÉ OBRUBY Z BETONOVÝCH OBRUBNÍKŮ ŠÍŘ 150MM</t>
  </si>
  <si>
    <t>Položka zahrnuje: 
dodání a pokládku betonových obrubníků o rozměrech předepsaných zadávací dokumentací 
betonové lože i boční betonovou opěrku.</t>
  </si>
  <si>
    <t>22</t>
  </si>
  <si>
    <t>96687</t>
  </si>
  <si>
    <t>VYBOURÁNÍ ULIČNÍCH VPUSTÍ KOMPLETNÍCH</t>
  </si>
  <si>
    <t>včetně odvozu a likvidace vzniklého odpadu v režii zhotovitele</t>
  </si>
  <si>
    <t>položka zahrnuje: 
- kompletní bourací práce včetně nezbytného rozsahu zemních prací, 
- veškerou manipulaci s vybouranou sutí a hmotami včetně likvidace v režii zhotovitele, 
- veškeré další práce plynoucí z technologického předpisu a z platných předpisů, 
nezahrnuje poplatek za skládku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</si>
</sst>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0+O8+O13+O22+O43+O60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0+I8+I13+I22+I43+I60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40.2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8" ht="12.75" customHeight="1">
      <c r="A13" s="6" t="s">
        <v>42</v>
      </c>
      <c s="6"/>
      <c s="39" t="s">
        <v>28</v>
      </c>
      <c s="6"/>
      <c s="27" t="s">
        <v>55</v>
      </c>
      <c s="6"/>
      <c s="6"/>
      <c s="6"/>
      <c s="40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44</v>
      </c>
      <c s="29" t="s">
        <v>36</v>
      </c>
      <c s="29" t="s">
        <v>56</v>
      </c>
      <c s="25" t="s">
        <v>46</v>
      </c>
      <c s="30" t="s">
        <v>57</v>
      </c>
      <c s="31" t="s">
        <v>58</v>
      </c>
      <c s="32">
        <v>2312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12.75">
      <c r="A15" s="34" t="s">
        <v>49</v>
      </c>
      <c r="E15" s="35" t="s">
        <v>59</v>
      </c>
    </row>
    <row r="16" spans="1:5" ht="12.75">
      <c r="A16" s="36" t="s">
        <v>51</v>
      </c>
      <c r="E16" s="37" t="s">
        <v>60</v>
      </c>
    </row>
    <row r="17" spans="1:5" ht="25.5">
      <c r="A17" t="s">
        <v>53</v>
      </c>
      <c r="E17" s="35" t="s">
        <v>61</v>
      </c>
    </row>
    <row r="18" spans="1:16" ht="12.75">
      <c r="A18" s="25" t="s">
        <v>44</v>
      </c>
      <c s="29" t="s">
        <v>62</v>
      </c>
      <c s="29" t="s">
        <v>63</v>
      </c>
      <c s="25" t="s">
        <v>46</v>
      </c>
      <c s="30" t="s">
        <v>64</v>
      </c>
      <c s="31" t="s">
        <v>65</v>
      </c>
      <c s="32">
        <v>500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59</v>
      </c>
    </row>
    <row r="20" spans="1:5" ht="12.75">
      <c r="A20" s="36" t="s">
        <v>51</v>
      </c>
      <c r="E20" s="37" t="s">
        <v>66</v>
      </c>
    </row>
    <row r="21" spans="1:5" ht="25.5">
      <c r="A21" t="s">
        <v>53</v>
      </c>
      <c r="E21" s="35" t="s">
        <v>61</v>
      </c>
    </row>
    <row r="22" spans="1:18" ht="12.75" customHeight="1">
      <c r="A22" s="6" t="s">
        <v>42</v>
      </c>
      <c s="6"/>
      <c s="39" t="s">
        <v>34</v>
      </c>
      <c s="6"/>
      <c s="27" t="s">
        <v>24</v>
      </c>
      <c s="6"/>
      <c s="6"/>
      <c s="6"/>
      <c s="40">
        <f>0+Q22</f>
      </c>
      <c r="O22">
        <f>0+R22</f>
      </c>
      <c r="Q22">
        <f>0+I23+I27+I31+I35+I39</f>
      </c>
      <c>
        <f>0+O23+O27+O31+O35+O39</f>
      </c>
    </row>
    <row r="23" spans="1:16" ht="12.75">
      <c r="A23" s="25" t="s">
        <v>44</v>
      </c>
      <c s="29" t="s">
        <v>28</v>
      </c>
      <c s="29" t="s">
        <v>67</v>
      </c>
      <c s="25" t="s">
        <v>46</v>
      </c>
      <c s="30" t="s">
        <v>68</v>
      </c>
      <c s="31" t="s">
        <v>65</v>
      </c>
      <c s="32">
        <v>1162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12.75">
      <c r="A24" s="34" t="s">
        <v>49</v>
      </c>
      <c r="E24" s="35" t="s">
        <v>46</v>
      </c>
    </row>
    <row r="25" spans="1:5" ht="12.75">
      <c r="A25" s="36" t="s">
        <v>51</v>
      </c>
      <c r="E25" s="37" t="s">
        <v>69</v>
      </c>
    </row>
    <row r="26" spans="1:5" ht="38.25">
      <c r="A26" t="s">
        <v>53</v>
      </c>
      <c r="E26" s="35" t="s">
        <v>70</v>
      </c>
    </row>
    <row r="27" spans="1:16" ht="12.75">
      <c r="A27" s="25" t="s">
        <v>44</v>
      </c>
      <c s="29" t="s">
        <v>22</v>
      </c>
      <c s="29" t="s">
        <v>71</v>
      </c>
      <c s="25" t="s">
        <v>46</v>
      </c>
      <c s="30" t="s">
        <v>72</v>
      </c>
      <c s="31" t="s">
        <v>58</v>
      </c>
      <c s="32">
        <v>2312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12.75">
      <c r="A28" s="34" t="s">
        <v>49</v>
      </c>
      <c r="E28" s="35" t="s">
        <v>73</v>
      </c>
    </row>
    <row r="29" spans="1:5" ht="12.75">
      <c r="A29" s="36" t="s">
        <v>51</v>
      </c>
      <c r="E29" s="37" t="s">
        <v>60</v>
      </c>
    </row>
    <row r="30" spans="1:5" ht="140.25">
      <c r="A30" t="s">
        <v>53</v>
      </c>
      <c r="E30" s="35" t="s">
        <v>74</v>
      </c>
    </row>
    <row r="31" spans="1:16" ht="12.75">
      <c r="A31" s="25" t="s">
        <v>44</v>
      </c>
      <c s="29" t="s">
        <v>21</v>
      </c>
      <c s="29" t="s">
        <v>75</v>
      </c>
      <c s="25" t="s">
        <v>46</v>
      </c>
      <c s="30" t="s">
        <v>76</v>
      </c>
      <c s="31" t="s">
        <v>58</v>
      </c>
      <c s="32">
        <v>2312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77</v>
      </c>
    </row>
    <row r="33" spans="1:5" ht="12.75">
      <c r="A33" s="36" t="s">
        <v>51</v>
      </c>
      <c r="E33" s="37" t="s">
        <v>60</v>
      </c>
    </row>
    <row r="34" spans="1:5" ht="140.25">
      <c r="A34" t="s">
        <v>53</v>
      </c>
      <c r="E34" s="35" t="s">
        <v>74</v>
      </c>
    </row>
    <row r="35" spans="1:16" ht="12.75">
      <c r="A35" s="25" t="s">
        <v>44</v>
      </c>
      <c s="29" t="s">
        <v>32</v>
      </c>
      <c s="29" t="s">
        <v>78</v>
      </c>
      <c s="25" t="s">
        <v>46</v>
      </c>
      <c s="30" t="s">
        <v>79</v>
      </c>
      <c s="31" t="s">
        <v>58</v>
      </c>
      <c s="32">
        <v>4624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46</v>
      </c>
    </row>
    <row r="37" spans="1:5" ht="12.75">
      <c r="A37" s="36" t="s">
        <v>51</v>
      </c>
      <c r="E37" s="37" t="s">
        <v>80</v>
      </c>
    </row>
    <row r="38" spans="1:5" ht="51">
      <c r="A38" t="s">
        <v>53</v>
      </c>
      <c r="E38" s="35" t="s">
        <v>81</v>
      </c>
    </row>
    <row r="39" spans="1:16" ht="12.75">
      <c r="A39" s="25" t="s">
        <v>44</v>
      </c>
      <c s="29" t="s">
        <v>82</v>
      </c>
      <c s="29" t="s">
        <v>83</v>
      </c>
      <c s="25" t="s">
        <v>46</v>
      </c>
      <c s="30" t="s">
        <v>84</v>
      </c>
      <c s="31" t="s">
        <v>58</v>
      </c>
      <c s="32">
        <v>256.8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25.5">
      <c r="A40" s="34" t="s">
        <v>49</v>
      </c>
      <c r="E40" s="35" t="s">
        <v>85</v>
      </c>
    </row>
    <row r="41" spans="1:5" ht="12.75">
      <c r="A41" s="36" t="s">
        <v>51</v>
      </c>
      <c r="E41" s="37" t="s">
        <v>86</v>
      </c>
    </row>
    <row r="42" spans="1:5" ht="89.25">
      <c r="A42" t="s">
        <v>53</v>
      </c>
      <c r="E42" s="35" t="s">
        <v>87</v>
      </c>
    </row>
    <row r="43" spans="1:18" ht="12.75" customHeight="1">
      <c r="A43" s="6" t="s">
        <v>42</v>
      </c>
      <c s="6"/>
      <c s="39" t="s">
        <v>88</v>
      </c>
      <c s="6"/>
      <c s="27" t="s">
        <v>89</v>
      </c>
      <c s="6"/>
      <c s="6"/>
      <c s="6"/>
      <c s="40">
        <f>0+Q43</f>
      </c>
      <c r="O43">
        <f>0+R43</f>
      </c>
      <c r="Q43">
        <f>0+I44+I48+I52+I56</f>
      </c>
      <c>
        <f>0+O44+O48+O52+O56</f>
      </c>
    </row>
    <row r="44" spans="1:16" ht="12.75">
      <c r="A44" s="25" t="s">
        <v>44</v>
      </c>
      <c s="29" t="s">
        <v>90</v>
      </c>
      <c s="29" t="s">
        <v>91</v>
      </c>
      <c s="25" t="s">
        <v>46</v>
      </c>
      <c s="30" t="s">
        <v>92</v>
      </c>
      <c s="31" t="s">
        <v>93</v>
      </c>
      <c s="32">
        <v>4</v>
      </c>
      <c s="33">
        <v>0</v>
      </c>
      <c s="33">
        <f>ROUND(ROUND(H44,2)*ROUND(G44,3),2)</f>
      </c>
      <c r="O44">
        <f>(I44*21)/100</f>
      </c>
      <c t="s">
        <v>22</v>
      </c>
    </row>
    <row r="45" spans="1:5" ht="12.75">
      <c r="A45" s="34" t="s">
        <v>49</v>
      </c>
      <c r="E45" s="35" t="s">
        <v>94</v>
      </c>
    </row>
    <row r="46" spans="1:5" ht="12.75">
      <c r="A46" s="36" t="s">
        <v>51</v>
      </c>
      <c r="E46" s="37" t="s">
        <v>95</v>
      </c>
    </row>
    <row r="47" spans="1:5" ht="25.5">
      <c r="A47" t="s">
        <v>53</v>
      </c>
      <c r="E47" s="35" t="s">
        <v>96</v>
      </c>
    </row>
    <row r="48" spans="1:16" ht="12.75">
      <c r="A48" s="25" t="s">
        <v>44</v>
      </c>
      <c s="29" t="s">
        <v>97</v>
      </c>
      <c s="29" t="s">
        <v>98</v>
      </c>
      <c s="25" t="s">
        <v>46</v>
      </c>
      <c s="30" t="s">
        <v>99</v>
      </c>
      <c s="31" t="s">
        <v>93</v>
      </c>
      <c s="32">
        <v>19</v>
      </c>
      <c s="33">
        <v>0</v>
      </c>
      <c s="33">
        <f>ROUND(ROUND(H48,2)*ROUND(G48,3),2)</f>
      </c>
      <c r="O48">
        <f>(I48*21)/100</f>
      </c>
      <c t="s">
        <v>22</v>
      </c>
    </row>
    <row r="49" spans="1:5" ht="12.75">
      <c r="A49" s="34" t="s">
        <v>49</v>
      </c>
      <c r="E49" s="35" t="s">
        <v>46</v>
      </c>
    </row>
    <row r="50" spans="1:5" ht="12.75">
      <c r="A50" s="36" t="s">
        <v>51</v>
      </c>
      <c r="E50" s="37" t="s">
        <v>100</v>
      </c>
    </row>
    <row r="51" spans="1:5" ht="25.5">
      <c r="A51" t="s">
        <v>53</v>
      </c>
      <c r="E51" s="35" t="s">
        <v>96</v>
      </c>
    </row>
    <row r="52" spans="1:16" ht="12.75">
      <c r="A52" s="25" t="s">
        <v>44</v>
      </c>
      <c s="29" t="s">
        <v>101</v>
      </c>
      <c s="29" t="s">
        <v>102</v>
      </c>
      <c s="25" t="s">
        <v>103</v>
      </c>
      <c s="30" t="s">
        <v>104</v>
      </c>
      <c s="31" t="s">
        <v>93</v>
      </c>
      <c s="32">
        <v>9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105</v>
      </c>
    </row>
    <row r="54" spans="1:5" ht="12.75">
      <c r="A54" s="36" t="s">
        <v>51</v>
      </c>
      <c r="E54" s="37" t="s">
        <v>106</v>
      </c>
    </row>
    <row r="55" spans="1:5" ht="76.5">
      <c r="A55" t="s">
        <v>53</v>
      </c>
      <c r="E55" s="35" t="s">
        <v>107</v>
      </c>
    </row>
    <row r="56" spans="1:16" ht="12.75">
      <c r="A56" s="25" t="s">
        <v>44</v>
      </c>
      <c s="29" t="s">
        <v>108</v>
      </c>
      <c s="29" t="s">
        <v>109</v>
      </c>
      <c s="25" t="s">
        <v>103</v>
      </c>
      <c s="30" t="s">
        <v>110</v>
      </c>
      <c s="31" t="s">
        <v>93</v>
      </c>
      <c s="32">
        <v>7</v>
      </c>
      <c s="33">
        <v>0</v>
      </c>
      <c s="33">
        <f>ROUND(ROUND(H56,2)*ROUND(G56,3),2)</f>
      </c>
      <c r="O56">
        <f>(I56*21)/100</f>
      </c>
      <c t="s">
        <v>22</v>
      </c>
    </row>
    <row r="57" spans="1:5" ht="12.75">
      <c r="A57" s="34" t="s">
        <v>49</v>
      </c>
      <c r="E57" s="35" t="s">
        <v>111</v>
      </c>
    </row>
    <row r="58" spans="1:5" ht="12.75">
      <c r="A58" s="36" t="s">
        <v>51</v>
      </c>
      <c r="E58" s="37" t="s">
        <v>112</v>
      </c>
    </row>
    <row r="59" spans="1:5" ht="408">
      <c r="A59" t="s">
        <v>53</v>
      </c>
      <c r="E59" s="35" t="s">
        <v>113</v>
      </c>
    </row>
    <row r="60" spans="1:18" ht="12.75" customHeight="1">
      <c r="A60" s="6" t="s">
        <v>42</v>
      </c>
      <c s="6"/>
      <c s="39" t="s">
        <v>39</v>
      </c>
      <c s="6"/>
      <c s="27" t="s">
        <v>114</v>
      </c>
      <c s="6"/>
      <c s="6"/>
      <c s="6"/>
      <c s="40">
        <f>0+Q60</f>
      </c>
      <c r="O60">
        <f>0+R60</f>
      </c>
      <c r="Q60">
        <f>0+I61+I65+I69+I73+I77</f>
      </c>
      <c>
        <f>0+O61+O65+O69+O73+O77</f>
      </c>
    </row>
    <row r="61" spans="1:16" ht="12.75">
      <c r="A61" s="25" t="s">
        <v>44</v>
      </c>
      <c s="29" t="s">
        <v>34</v>
      </c>
      <c s="29" t="s">
        <v>115</v>
      </c>
      <c s="25" t="s">
        <v>46</v>
      </c>
      <c s="30" t="s">
        <v>116</v>
      </c>
      <c s="31" t="s">
        <v>65</v>
      </c>
      <c s="32">
        <v>862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12.75">
      <c r="A62" s="34" t="s">
        <v>49</v>
      </c>
      <c r="E62" s="35" t="s">
        <v>46</v>
      </c>
    </row>
    <row r="63" spans="1:5" ht="12.75">
      <c r="A63" s="36" t="s">
        <v>51</v>
      </c>
      <c r="E63" s="37" t="s">
        <v>117</v>
      </c>
    </row>
    <row r="64" spans="1:5" ht="25.5">
      <c r="A64" t="s">
        <v>53</v>
      </c>
      <c r="E64" s="35" t="s">
        <v>118</v>
      </c>
    </row>
    <row r="65" spans="1:16" ht="12.75">
      <c r="A65" s="25" t="s">
        <v>44</v>
      </c>
      <c s="29" t="s">
        <v>41</v>
      </c>
      <c s="29" t="s">
        <v>119</v>
      </c>
      <c s="25" t="s">
        <v>46</v>
      </c>
      <c s="30" t="s">
        <v>120</v>
      </c>
      <c s="31" t="s">
        <v>93</v>
      </c>
      <c s="32">
        <v>3</v>
      </c>
      <c s="33">
        <v>0</v>
      </c>
      <c s="33">
        <f>ROUND(ROUND(H65,2)*ROUND(G65,3),2)</f>
      </c>
      <c r="O65">
        <f>(I65*21)/100</f>
      </c>
      <c t="s">
        <v>22</v>
      </c>
    </row>
    <row r="66" spans="1:5" ht="12.75">
      <c r="A66" s="34" t="s">
        <v>49</v>
      </c>
      <c r="E66" s="35" t="s">
        <v>121</v>
      </c>
    </row>
    <row r="67" spans="1:5" ht="12.75">
      <c r="A67" s="36" t="s">
        <v>51</v>
      </c>
      <c r="E67" s="37" t="s">
        <v>122</v>
      </c>
    </row>
    <row r="68" spans="1:5" ht="38.25">
      <c r="A68" t="s">
        <v>53</v>
      </c>
      <c r="E68" s="35" t="s">
        <v>123</v>
      </c>
    </row>
    <row r="69" spans="1:16" ht="25.5">
      <c r="A69" s="25" t="s">
        <v>44</v>
      </c>
      <c s="29" t="s">
        <v>124</v>
      </c>
      <c s="29" t="s">
        <v>125</v>
      </c>
      <c s="25" t="s">
        <v>46</v>
      </c>
      <c s="30" t="s">
        <v>126</v>
      </c>
      <c s="31" t="s">
        <v>58</v>
      </c>
      <c s="32">
        <v>108.5</v>
      </c>
      <c s="33">
        <v>0</v>
      </c>
      <c s="33">
        <f>ROUND(ROUND(H69,2)*ROUND(G69,3),2)</f>
      </c>
      <c r="O69">
        <f>(I69*21)/100</f>
      </c>
      <c t="s">
        <v>22</v>
      </c>
    </row>
    <row r="70" spans="1:5" ht="51">
      <c r="A70" s="34" t="s">
        <v>49</v>
      </c>
      <c r="E70" s="35" t="s">
        <v>127</v>
      </c>
    </row>
    <row r="71" spans="1:5" ht="12.75">
      <c r="A71" s="36" t="s">
        <v>51</v>
      </c>
      <c r="E71" s="37" t="s">
        <v>128</v>
      </c>
    </row>
    <row r="72" spans="1:5" ht="38.25">
      <c r="A72" t="s">
        <v>53</v>
      </c>
      <c r="E72" s="35" t="s">
        <v>129</v>
      </c>
    </row>
    <row r="73" spans="1:16" ht="12.75">
      <c r="A73" s="25" t="s">
        <v>44</v>
      </c>
      <c s="29" t="s">
        <v>130</v>
      </c>
      <c s="29" t="s">
        <v>131</v>
      </c>
      <c s="25" t="s">
        <v>46</v>
      </c>
      <c s="30" t="s">
        <v>132</v>
      </c>
      <c s="31" t="s">
        <v>65</v>
      </c>
      <c s="32">
        <v>500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12.75">
      <c r="A74" s="34" t="s">
        <v>49</v>
      </c>
      <c r="E74" s="35" t="s">
        <v>46</v>
      </c>
    </row>
    <row r="75" spans="1:5" ht="12.75">
      <c r="A75" s="36" t="s">
        <v>51</v>
      </c>
      <c r="E75" s="37" t="s">
        <v>66</v>
      </c>
    </row>
    <row r="76" spans="1:5" ht="51">
      <c r="A76" t="s">
        <v>53</v>
      </c>
      <c r="E76" s="35" t="s">
        <v>133</v>
      </c>
    </row>
    <row r="77" spans="1:16" ht="12.75">
      <c r="A77" s="25" t="s">
        <v>44</v>
      </c>
      <c s="29" t="s">
        <v>134</v>
      </c>
      <c s="29" t="s">
        <v>135</v>
      </c>
      <c s="25" t="s">
        <v>46</v>
      </c>
      <c s="30" t="s">
        <v>136</v>
      </c>
      <c s="31" t="s">
        <v>93</v>
      </c>
      <c s="32">
        <v>9</v>
      </c>
      <c s="33">
        <v>0</v>
      </c>
      <c s="33">
        <f>ROUND(ROUND(H77,2)*ROUND(G77,3),2)</f>
      </c>
      <c r="O77">
        <f>(I77*21)/100</f>
      </c>
      <c t="s">
        <v>22</v>
      </c>
    </row>
    <row r="78" spans="1:5" ht="12.75">
      <c r="A78" s="34" t="s">
        <v>49</v>
      </c>
      <c r="E78" s="35" t="s">
        <v>137</v>
      </c>
    </row>
    <row r="79" spans="1:5" ht="12.75">
      <c r="A79" s="36" t="s">
        <v>51</v>
      </c>
      <c r="E79" s="37" t="s">
        <v>106</v>
      </c>
    </row>
    <row r="80" spans="1:5" ht="76.5">
      <c r="A80" t="s">
        <v>53</v>
      </c>
      <c r="E80" s="35" t="s">
        <v>138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